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fb/Documents/NSD/NR Group/Suite Review/2026/Down time/"/>
    </mc:Choice>
  </mc:AlternateContent>
  <xr:revisionPtr revIDLastSave="0" documentId="13_ncr:1_{9FC69420-75F5-874D-BAC1-7F1C551ABCAD}" xr6:coauthVersionLast="47" xr6:coauthVersionMax="47" xr10:uidLastSave="{00000000-0000-0000-0000-000000000000}"/>
  <bookViews>
    <workbookView xWindow="120" yWindow="3240" windowWidth="34560" windowHeight="20480" activeTab="1" xr2:uid="{00000000-000D-0000-FFFF-FFFF00000000}"/>
  </bookViews>
  <sheets>
    <sheet name="BL4A" sheetId="1" r:id="rId1"/>
    <sheet name="BL4B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1" l="1"/>
  <c r="L5" i="1"/>
  <c r="L4" i="1"/>
  <c r="L3" i="1"/>
  <c r="L2" i="1"/>
  <c r="L3" i="2"/>
  <c r="L4" i="2"/>
  <c r="L5" i="2"/>
  <c r="L6" i="2"/>
  <c r="L2" i="2"/>
  <c r="K7" i="2"/>
  <c r="K6" i="2"/>
  <c r="K5" i="2"/>
  <c r="K4" i="2"/>
  <c r="K3" i="2"/>
  <c r="K2" i="2"/>
  <c r="K7" i="1"/>
  <c r="K6" i="1"/>
  <c r="K5" i="1"/>
  <c r="K4" i="1"/>
  <c r="K3" i="1"/>
  <c r="K2" i="1"/>
  <c r="F2" i="2"/>
  <c r="J2" i="2" s="1"/>
  <c r="F3" i="2"/>
  <c r="J3" i="2" s="1"/>
  <c r="F2" i="1"/>
  <c r="J2" i="1" s="1"/>
  <c r="F3" i="1"/>
  <c r="J3" i="1" s="1"/>
  <c r="F5" i="1"/>
  <c r="J5" i="1" s="1"/>
  <c r="F6" i="1"/>
  <c r="J6" i="1" s="1"/>
  <c r="F7" i="1"/>
  <c r="J7" i="1" s="1"/>
  <c r="F8" i="1"/>
  <c r="J8" i="1" s="1"/>
  <c r="F9" i="1"/>
  <c r="J9" i="1" s="1"/>
  <c r="F4" i="1"/>
  <c r="J4" i="1" s="1"/>
  <c r="F4" i="2"/>
  <c r="J4" i="2" s="1"/>
  <c r="F5" i="2"/>
  <c r="J5" i="2" s="1"/>
  <c r="F6" i="2"/>
  <c r="J6" i="2" s="1"/>
  <c r="F7" i="2"/>
  <c r="J7" i="2" s="1"/>
  <c r="F8" i="2"/>
  <c r="J8" i="2" s="1"/>
  <c r="F9" i="2"/>
  <c r="J9" i="2" s="1"/>
</calcChain>
</file>

<file path=xl/sharedStrings.xml><?xml version="1.0" encoding="utf-8"?>
<sst xmlns="http://schemas.openxmlformats.org/spreadsheetml/2006/main" count="41" uniqueCount="15">
  <si>
    <t>Instrument</t>
  </si>
  <si>
    <t>Downtime (Hrs)</t>
  </si>
  <si>
    <t>CumulativeHours</t>
  </si>
  <si>
    <t>Availability (%)</t>
  </si>
  <si>
    <t>BL-4A</t>
  </si>
  <si>
    <t>Calendar Year</t>
  </si>
  <si>
    <t>BL-4B</t>
  </si>
  <si>
    <t>Instrument Hours Available</t>
  </si>
  <si>
    <t>Peer Reviewed Publications</t>
  </si>
  <si>
    <t>High Impact Publications</t>
  </si>
  <si>
    <t>Hours Available/Publication</t>
  </si>
  <si>
    <t xml:space="preserve"> </t>
  </si>
  <si>
    <t>2-Year Lagged Publications</t>
  </si>
  <si>
    <t>3-Year Lagged Publications2</t>
  </si>
  <si>
    <t>Publications (Peer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</si>
</sst>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000000"/>
      <name val="Aptos Mono"/>
      <family val="3"/>
    </font>
    <font>
      <b/>
      <sz val="11"/>
      <color rgb="FF000000"/>
      <name val="Aptos Mono"/>
      <family val="3"/>
    </font>
  </fonts>
  <fills count="3">
    <fill>
      <patternFill patternType="none"/>
    </fill>
    <fill>
      <patternFill patternType="gray125"/>
    </fill>
    <fill>
      <patternFill patternType="solid">
        <fgColor rgb="FFEEEEE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right" wrapText="1"/>
    </xf>
    <xf numFmtId="0" fontId="3" fillId="2" borderId="2" xfId="0" applyFont="1" applyFill="1" applyBorder="1" applyAlignment="1">
      <alignment horizontal="center" wrapText="1"/>
    </xf>
  </cellXfs>
  <cellStyles count="1">
    <cellStyle name="Normal" xfId="0" builtinId="0"/>
  </cellStyles>
  <dxfs count="26">
    <dxf>
      <font>
        <strike val="0"/>
        <outline val="0"/>
        <shadow val="0"/>
        <u val="none"/>
        <vertAlign val="baseline"/>
        <sz val="11"/>
        <color rgb="FF000000"/>
        <name val="Aptos Mono"/>
        <family val="3"/>
        <scheme val="none"/>
      </font>
    </dxf>
    <dxf>
      <font>
        <strike val="0"/>
        <outline val="0"/>
        <shadow val="0"/>
        <u val="none"/>
        <vertAlign val="baseline"/>
        <sz val="11"/>
        <color rgb="FF000000"/>
        <name val="Aptos Mono"/>
        <family val="3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rgb="FF000000"/>
        <name val="Aptos Mono"/>
        <family val="3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rgb="FF000000"/>
        <name val="Aptos Mono"/>
        <family val="3"/>
        <scheme val="none"/>
      </font>
    </dxf>
    <dxf>
      <font>
        <strike val="0"/>
        <outline val="0"/>
        <shadow val="0"/>
        <u val="none"/>
        <vertAlign val="baseline"/>
        <sz val="11"/>
        <color rgb="FF000000"/>
        <name val="Aptos Mono"/>
        <family val="3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rgb="FF000000"/>
        <name val="Aptos Mono"/>
        <family val="3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Aptos Mono"/>
        <family val="3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Aptos Mono"/>
        <family val="3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Aptos Mono"/>
        <family val="3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Aptos Mono"/>
        <family val="3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Aptos Mono"/>
        <family val="3"/>
        <scheme val="none"/>
      </font>
      <alignment horizontal="righ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Aptos Mono"/>
        <family val="3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Aptos Mono"/>
        <family val="3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rgb="FF000000"/>
        <name val="Aptos Mono"/>
        <family val="3"/>
        <scheme val="none"/>
      </font>
    </dxf>
    <dxf>
      <font>
        <strike val="0"/>
        <outline val="0"/>
        <shadow val="0"/>
        <u val="none"/>
        <vertAlign val="baseline"/>
        <sz val="11"/>
        <color rgb="FF000000"/>
        <name val="Aptos Mono"/>
        <family val="3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Aptos Mono"/>
        <family val="3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Aptos Mono"/>
        <family val="3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Aptos Mono"/>
        <family val="3"/>
        <scheme val="none"/>
      </font>
    </dxf>
    <dxf>
      <font>
        <strike val="0"/>
        <outline val="0"/>
        <shadow val="0"/>
        <u val="none"/>
        <vertAlign val="baseline"/>
        <sz val="11"/>
        <color rgb="FF000000"/>
        <name val="Aptos Mono"/>
        <family val="3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Aptos Mono"/>
        <family val="3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rgb="FF000000"/>
        <name val="Aptos Mono"/>
        <family val="3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Aptos Mono"/>
        <family val="3"/>
        <scheme val="none"/>
      </font>
      <alignment horizontal="righ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Aptos Mono"/>
        <family val="3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Aptos Mono"/>
        <family val="3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Aptos Mono"/>
        <family val="3"/>
        <scheme val="none"/>
      </font>
    </dxf>
    <dxf>
      <font>
        <strike val="0"/>
        <outline val="0"/>
        <shadow val="0"/>
        <u val="none"/>
        <vertAlign val="baseline"/>
        <sz val="11"/>
        <color rgb="FF000000"/>
        <name val="Aptos Mono"/>
        <family val="3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BL-4A</a:t>
            </a:r>
            <a:r>
              <a:rPr lang="en-US" baseline="0"/>
              <a:t> Instrument Available Hours and Publications (No Time Lag)</a:t>
            </a:r>
            <a:endParaRPr lang="en-US"/>
          </a:p>
        </c:rich>
      </c:tx>
      <c:layout>
        <c:manualLayout>
          <c:xMode val="edge"/>
          <c:yMode val="edge"/>
          <c:x val="0.20084550982487909"/>
          <c:y val="2.57349424817952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BL4A!$F$1</c:f>
              <c:strCache>
                <c:ptCount val="1"/>
                <c:pt idx="0">
                  <c:v>Instrument Hours Available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BL4A!$A$2:$A$9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BL4A!$F$2:$F$9</c:f>
              <c:numCache>
                <c:formatCode>General</c:formatCode>
                <c:ptCount val="8"/>
                <c:pt idx="0">
                  <c:v>2848.4</c:v>
                </c:pt>
                <c:pt idx="1">
                  <c:v>3915.9</c:v>
                </c:pt>
                <c:pt idx="2">
                  <c:v>4901.3</c:v>
                </c:pt>
                <c:pt idx="3">
                  <c:v>3353.9</c:v>
                </c:pt>
                <c:pt idx="4">
                  <c:v>3488.3999999999996</c:v>
                </c:pt>
                <c:pt idx="5">
                  <c:v>2111.8000000000002</c:v>
                </c:pt>
                <c:pt idx="6">
                  <c:v>2600.3000000000002</c:v>
                </c:pt>
                <c:pt idx="7">
                  <c:v>4220.3999999999996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FD-4262-9FC1-04FE78D77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3154304"/>
        <c:axId val="1453149984"/>
      </c:barChart>
      <c:lineChart>
        <c:grouping val="standard"/>
        <c:varyColors val="0"/>
        <c:ser>
          <c:idx val="1"/>
          <c:order val="1"/>
          <c:tx>
            <c:strRef>
              <c:f>BL4A!$I$1</c:f>
              <c:strCache>
                <c:ptCount val="1"/>
                <c:pt idx="0">
                  <c:v>Publications (Peer only)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BL4A!$A$2:$A$9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BL4A!$I$2:$I$9</c:f>
              <c:numCache>
                <c:formatCode>General</c:formatCode>
                <c:ptCount val="8"/>
                <c:pt idx="0">
                  <c:v>11</c:v>
                </c:pt>
                <c:pt idx="1">
                  <c:v>10</c:v>
                </c:pt>
                <c:pt idx="2">
                  <c:v>5</c:v>
                </c:pt>
                <c:pt idx="3">
                  <c:v>12</c:v>
                </c:pt>
                <c:pt idx="4">
                  <c:v>16</c:v>
                </c:pt>
                <c:pt idx="5">
                  <c:v>17</c:v>
                </c:pt>
                <c:pt idx="6">
                  <c:v>6</c:v>
                </c:pt>
                <c:pt idx="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FD-4262-9FC1-04FE78D77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9283120"/>
        <c:axId val="1919282640"/>
      </c:lineChart>
      <c:catAx>
        <c:axId val="1453154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3149984"/>
        <c:crosses val="autoZero"/>
        <c:auto val="1"/>
        <c:lblAlgn val="ctr"/>
        <c:lblOffset val="100"/>
        <c:noMultiLvlLbl val="0"/>
      </c:catAx>
      <c:valAx>
        <c:axId val="145314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3154304"/>
        <c:crosses val="autoZero"/>
        <c:crossBetween val="between"/>
      </c:valAx>
      <c:valAx>
        <c:axId val="191928264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9283120"/>
        <c:crosses val="max"/>
        <c:crossBetween val="between"/>
      </c:valAx>
      <c:catAx>
        <c:axId val="1919283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19282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BL-4A Instrument Available Hours and Time Lagged Publications (2-Year Lag)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BL4A!$F$1</c:f>
              <c:strCache>
                <c:ptCount val="1"/>
                <c:pt idx="0">
                  <c:v>Instrument Hours Available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BL4A!$A$2:$A$9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BL4A!$F$2:$F$9</c:f>
              <c:numCache>
                <c:formatCode>General</c:formatCode>
                <c:ptCount val="8"/>
                <c:pt idx="0">
                  <c:v>2848.4</c:v>
                </c:pt>
                <c:pt idx="1">
                  <c:v>3915.9</c:v>
                </c:pt>
                <c:pt idx="2">
                  <c:v>4901.3</c:v>
                </c:pt>
                <c:pt idx="3">
                  <c:v>3353.9</c:v>
                </c:pt>
                <c:pt idx="4">
                  <c:v>3488.3999999999996</c:v>
                </c:pt>
                <c:pt idx="5">
                  <c:v>2111.8000000000002</c:v>
                </c:pt>
                <c:pt idx="6">
                  <c:v>2600.3000000000002</c:v>
                </c:pt>
                <c:pt idx="7">
                  <c:v>4220.3999999999996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E2-47DD-B6B2-59C07CCA5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3154304"/>
        <c:axId val="1453149984"/>
      </c:barChart>
      <c:lineChart>
        <c:grouping val="standard"/>
        <c:varyColors val="0"/>
        <c:ser>
          <c:idx val="1"/>
          <c:order val="1"/>
          <c:tx>
            <c:strRef>
              <c:f>BL4A!$K$1</c:f>
              <c:strCache>
                <c:ptCount val="1"/>
                <c:pt idx="0">
                  <c:v>2-Year Lagged Publications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BL4A!$A$2:$A$9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BL4A!$K$2:$K$9</c:f>
              <c:numCache>
                <c:formatCode>General</c:formatCode>
                <c:ptCount val="8"/>
                <c:pt idx="0">
                  <c:v>5</c:v>
                </c:pt>
                <c:pt idx="1">
                  <c:v>12</c:v>
                </c:pt>
                <c:pt idx="2">
                  <c:v>16</c:v>
                </c:pt>
                <c:pt idx="3">
                  <c:v>17</c:v>
                </c:pt>
                <c:pt idx="4">
                  <c:v>6</c:v>
                </c:pt>
                <c:pt idx="5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E2-47DD-B6B2-59C07CCA5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9283120"/>
        <c:axId val="1919282640"/>
      </c:lineChart>
      <c:catAx>
        <c:axId val="1453154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3149984"/>
        <c:crosses val="autoZero"/>
        <c:auto val="1"/>
        <c:lblAlgn val="ctr"/>
        <c:lblOffset val="100"/>
        <c:noMultiLvlLbl val="0"/>
      </c:catAx>
      <c:valAx>
        <c:axId val="145314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3154304"/>
        <c:crosses val="autoZero"/>
        <c:crossBetween val="between"/>
      </c:valAx>
      <c:valAx>
        <c:axId val="191928264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9283120"/>
        <c:crosses val="max"/>
        <c:crossBetween val="between"/>
      </c:valAx>
      <c:catAx>
        <c:axId val="1919283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19282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BL-4A Instrument Available Hours and Time Lagged Publications (3-Year Lag)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BL4A!$F$1</c:f>
              <c:strCache>
                <c:ptCount val="1"/>
                <c:pt idx="0">
                  <c:v>Instrument Hours Available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BL4A!$A$2:$A$9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BL4A!$F$2:$F$9</c:f>
              <c:numCache>
                <c:formatCode>General</c:formatCode>
                <c:ptCount val="8"/>
                <c:pt idx="0">
                  <c:v>2848.4</c:v>
                </c:pt>
                <c:pt idx="1">
                  <c:v>3915.9</c:v>
                </c:pt>
                <c:pt idx="2">
                  <c:v>4901.3</c:v>
                </c:pt>
                <c:pt idx="3">
                  <c:v>3353.9</c:v>
                </c:pt>
                <c:pt idx="4">
                  <c:v>3488.3999999999996</c:v>
                </c:pt>
                <c:pt idx="5">
                  <c:v>2111.8000000000002</c:v>
                </c:pt>
                <c:pt idx="6">
                  <c:v>2600.3000000000002</c:v>
                </c:pt>
                <c:pt idx="7">
                  <c:v>4220.3999999999996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90-4544-9BEB-3C470D011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3154304"/>
        <c:axId val="1453149984"/>
      </c:barChart>
      <c:lineChart>
        <c:grouping val="standard"/>
        <c:varyColors val="0"/>
        <c:ser>
          <c:idx val="1"/>
          <c:order val="1"/>
          <c:tx>
            <c:strRef>
              <c:f>BL4A!$K$1</c:f>
              <c:strCache>
                <c:ptCount val="1"/>
                <c:pt idx="0">
                  <c:v>2-Year Lagged Publications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BL4A!$A$2:$A$9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BL4A!$L$2:$L$9</c:f>
              <c:numCache>
                <c:formatCode>General</c:formatCode>
                <c:ptCount val="8"/>
                <c:pt idx="0">
                  <c:v>12</c:v>
                </c:pt>
                <c:pt idx="1">
                  <c:v>16</c:v>
                </c:pt>
                <c:pt idx="2">
                  <c:v>17</c:v>
                </c:pt>
                <c:pt idx="3">
                  <c:v>6</c:v>
                </c:pt>
                <c:pt idx="4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90-4544-9BEB-3C470D011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9283120"/>
        <c:axId val="1919282640"/>
      </c:lineChart>
      <c:catAx>
        <c:axId val="1453154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3149984"/>
        <c:crosses val="autoZero"/>
        <c:auto val="1"/>
        <c:lblAlgn val="ctr"/>
        <c:lblOffset val="100"/>
        <c:noMultiLvlLbl val="0"/>
      </c:catAx>
      <c:valAx>
        <c:axId val="145314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3154304"/>
        <c:crosses val="autoZero"/>
        <c:crossBetween val="between"/>
      </c:valAx>
      <c:valAx>
        <c:axId val="191928264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9283120"/>
        <c:crosses val="max"/>
        <c:crossBetween val="between"/>
      </c:valAx>
      <c:catAx>
        <c:axId val="1919283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19282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BL-4B</a:t>
            </a:r>
            <a:r>
              <a:rPr lang="en-US" baseline="0"/>
              <a:t> Instrument Available Hours and Publications (No Time Lag)</a:t>
            </a:r>
            <a:endParaRPr lang="en-US"/>
          </a:p>
        </c:rich>
      </c:tx>
      <c:layout>
        <c:manualLayout>
          <c:xMode val="edge"/>
          <c:yMode val="edge"/>
          <c:x val="0.17279799766955703"/>
          <c:y val="2.82486252706418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BL4B!$F$1</c:f>
              <c:strCache>
                <c:ptCount val="1"/>
                <c:pt idx="0">
                  <c:v>Instrument Hours Available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BL4A!$A$2:$A$9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BL4B!$F$2:$F$9</c:f>
              <c:numCache>
                <c:formatCode>General</c:formatCode>
                <c:ptCount val="8"/>
                <c:pt idx="0">
                  <c:v>2828.9</c:v>
                </c:pt>
                <c:pt idx="1">
                  <c:v>3886.1</c:v>
                </c:pt>
                <c:pt idx="2">
                  <c:v>4854.7</c:v>
                </c:pt>
                <c:pt idx="3">
                  <c:v>3736.4</c:v>
                </c:pt>
                <c:pt idx="4">
                  <c:v>3464.3999999999996</c:v>
                </c:pt>
                <c:pt idx="5">
                  <c:v>1973.6000000000001</c:v>
                </c:pt>
                <c:pt idx="6">
                  <c:v>2443.6000000000004</c:v>
                </c:pt>
                <c:pt idx="7">
                  <c:v>4122.7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3A-4C1D-8AA8-CD76746A7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3154304"/>
        <c:axId val="1453149984"/>
      </c:barChart>
      <c:lineChart>
        <c:grouping val="standard"/>
        <c:varyColors val="0"/>
        <c:ser>
          <c:idx val="1"/>
          <c:order val="1"/>
          <c:tx>
            <c:strRef>
              <c:f>BL4B!$I$1</c:f>
              <c:strCache>
                <c:ptCount val="1"/>
                <c:pt idx="0">
                  <c:v>Publications (Peer only)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BL4A!$A$2:$A$9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BL4B!$I$2:$I$9</c:f>
              <c:numCache>
                <c:formatCode>General</c:formatCode>
                <c:ptCount val="8"/>
                <c:pt idx="0">
                  <c:v>12</c:v>
                </c:pt>
                <c:pt idx="1">
                  <c:v>3</c:v>
                </c:pt>
                <c:pt idx="2">
                  <c:v>10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13</c:v>
                </c:pt>
                <c:pt idx="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3A-4C1D-8AA8-CD76746A7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9283120"/>
        <c:axId val="1919282640"/>
      </c:lineChart>
      <c:catAx>
        <c:axId val="1453154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3149984"/>
        <c:crosses val="autoZero"/>
        <c:auto val="1"/>
        <c:lblAlgn val="ctr"/>
        <c:lblOffset val="100"/>
        <c:noMultiLvlLbl val="0"/>
      </c:catAx>
      <c:valAx>
        <c:axId val="145314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3154304"/>
        <c:crosses val="autoZero"/>
        <c:crossBetween val="between"/>
      </c:valAx>
      <c:valAx>
        <c:axId val="191928264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9283120"/>
        <c:crosses val="max"/>
        <c:crossBetween val="between"/>
      </c:valAx>
      <c:catAx>
        <c:axId val="1919283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19282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BL-4B Instrument Available Hours and Time Lagged Publications (2-Year Lag)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BL4B!$F$1</c:f>
              <c:strCache>
                <c:ptCount val="1"/>
                <c:pt idx="0">
                  <c:v>Instrument Hours Available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BL4A!$A$2:$A$9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BL4B!$F$2:$F$9</c:f>
              <c:numCache>
                <c:formatCode>General</c:formatCode>
                <c:ptCount val="8"/>
                <c:pt idx="0">
                  <c:v>2828.9</c:v>
                </c:pt>
                <c:pt idx="1">
                  <c:v>3886.1</c:v>
                </c:pt>
                <c:pt idx="2">
                  <c:v>4854.7</c:v>
                </c:pt>
                <c:pt idx="3">
                  <c:v>3736.4</c:v>
                </c:pt>
                <c:pt idx="4">
                  <c:v>3464.3999999999996</c:v>
                </c:pt>
                <c:pt idx="5">
                  <c:v>1973.6000000000001</c:v>
                </c:pt>
                <c:pt idx="6">
                  <c:v>2443.6000000000004</c:v>
                </c:pt>
                <c:pt idx="7">
                  <c:v>4122.7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E9-422B-89FB-75EE50F23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3154304"/>
        <c:axId val="1453149984"/>
      </c:barChart>
      <c:lineChart>
        <c:grouping val="standard"/>
        <c:varyColors val="0"/>
        <c:ser>
          <c:idx val="1"/>
          <c:order val="1"/>
          <c:tx>
            <c:strRef>
              <c:f>BL4B!$K$1</c:f>
              <c:strCache>
                <c:ptCount val="1"/>
                <c:pt idx="0">
                  <c:v>2-Year Lagged Publications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BL4A!$A$2:$A$9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BL4B!$K$2:$K$9</c:f>
              <c:numCache>
                <c:formatCode>General</c:formatCode>
                <c:ptCount val="8"/>
                <c:pt idx="0">
                  <c:v>10</c:v>
                </c:pt>
                <c:pt idx="1">
                  <c:v>5</c:v>
                </c:pt>
                <c:pt idx="2">
                  <c:v>6</c:v>
                </c:pt>
                <c:pt idx="3">
                  <c:v>10</c:v>
                </c:pt>
                <c:pt idx="4">
                  <c:v>13</c:v>
                </c:pt>
                <c:pt idx="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E9-422B-89FB-75EE50F23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9283120"/>
        <c:axId val="1919282640"/>
      </c:lineChart>
      <c:catAx>
        <c:axId val="1453154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3149984"/>
        <c:crosses val="autoZero"/>
        <c:auto val="1"/>
        <c:lblAlgn val="ctr"/>
        <c:lblOffset val="100"/>
        <c:noMultiLvlLbl val="0"/>
      </c:catAx>
      <c:valAx>
        <c:axId val="145314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3154304"/>
        <c:crosses val="autoZero"/>
        <c:crossBetween val="between"/>
      </c:valAx>
      <c:valAx>
        <c:axId val="191928264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9283120"/>
        <c:crosses val="max"/>
        <c:crossBetween val="between"/>
      </c:valAx>
      <c:catAx>
        <c:axId val="1919283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19282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BL-4B Instrument Available Hours and Time Lagged Publications (3-Year Lag)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BL4B!$F$1</c:f>
              <c:strCache>
                <c:ptCount val="1"/>
                <c:pt idx="0">
                  <c:v>Instrument Hours Available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BL4A!$A$2:$A$9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BL4B!$F$2:$F$9</c:f>
              <c:numCache>
                <c:formatCode>General</c:formatCode>
                <c:ptCount val="8"/>
                <c:pt idx="0">
                  <c:v>2828.9</c:v>
                </c:pt>
                <c:pt idx="1">
                  <c:v>3886.1</c:v>
                </c:pt>
                <c:pt idx="2">
                  <c:v>4854.7</c:v>
                </c:pt>
                <c:pt idx="3">
                  <c:v>3736.4</c:v>
                </c:pt>
                <c:pt idx="4">
                  <c:v>3464.3999999999996</c:v>
                </c:pt>
                <c:pt idx="5">
                  <c:v>1973.6000000000001</c:v>
                </c:pt>
                <c:pt idx="6">
                  <c:v>2443.6000000000004</c:v>
                </c:pt>
                <c:pt idx="7">
                  <c:v>4122.7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7C-43C2-A529-ECD4EE2A4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3154304"/>
        <c:axId val="1453149984"/>
      </c:barChart>
      <c:lineChart>
        <c:grouping val="standard"/>
        <c:varyColors val="0"/>
        <c:ser>
          <c:idx val="1"/>
          <c:order val="1"/>
          <c:tx>
            <c:strRef>
              <c:f>BL4B!$L$1</c:f>
              <c:strCache>
                <c:ptCount val="1"/>
                <c:pt idx="0">
                  <c:v>3-Year Lagged Publications2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BL4A!$A$2:$A$9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BL4B!$L$2:$L$9</c:f>
              <c:numCache>
                <c:formatCode>General</c:formatCode>
                <c:ptCount val="8"/>
                <c:pt idx="0">
                  <c:v>5</c:v>
                </c:pt>
                <c:pt idx="1">
                  <c:v>6</c:v>
                </c:pt>
                <c:pt idx="2">
                  <c:v>10</c:v>
                </c:pt>
                <c:pt idx="3">
                  <c:v>13</c:v>
                </c:pt>
                <c:pt idx="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7C-43C2-A529-ECD4EE2A4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9283120"/>
        <c:axId val="1919282640"/>
      </c:lineChart>
      <c:catAx>
        <c:axId val="1453154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3149984"/>
        <c:crosses val="autoZero"/>
        <c:auto val="1"/>
        <c:lblAlgn val="ctr"/>
        <c:lblOffset val="100"/>
        <c:noMultiLvlLbl val="0"/>
      </c:catAx>
      <c:valAx>
        <c:axId val="145314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3154304"/>
        <c:crosses val="autoZero"/>
        <c:crossBetween val="between"/>
      </c:valAx>
      <c:valAx>
        <c:axId val="191928264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9283120"/>
        <c:crosses val="max"/>
        <c:crossBetween val="between"/>
      </c:valAx>
      <c:catAx>
        <c:axId val="1919283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19282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506411</xdr:colOff>
      <xdr:row>10</xdr:row>
      <xdr:rowOff>25406</xdr:rowOff>
    </xdr:from>
    <xdr:to>
      <xdr:col>5</xdr:col>
      <xdr:colOff>1743074</xdr:colOff>
      <xdr:row>35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99B7DC3-EC37-9DE4-3DF3-9198D79BBB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10</xdr:row>
      <xdr:rowOff>0</xdr:rowOff>
    </xdr:from>
    <xdr:to>
      <xdr:col>10</xdr:col>
      <xdr:colOff>842963</xdr:colOff>
      <xdr:row>34</xdr:row>
      <xdr:rowOff>152394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8BE5251-E652-4352-B01A-F64AA7197A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1130300</xdr:colOff>
      <xdr:row>10</xdr:row>
      <xdr:rowOff>25400</xdr:rowOff>
    </xdr:from>
    <xdr:to>
      <xdr:col>19</xdr:col>
      <xdr:colOff>601663</xdr:colOff>
      <xdr:row>34</xdr:row>
      <xdr:rowOff>177794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866B38C-8C96-0E41-8197-B6D9666F7B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9</xdr:row>
      <xdr:rowOff>177806</xdr:rowOff>
    </xdr:from>
    <xdr:to>
      <xdr:col>5</xdr:col>
      <xdr:colOff>1350963</xdr:colOff>
      <xdr:row>34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5C6EB3-28B4-4219-8A5B-55C20BEDB6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1401764</xdr:colOff>
      <xdr:row>9</xdr:row>
      <xdr:rowOff>152400</xdr:rowOff>
    </xdr:from>
    <xdr:to>
      <xdr:col>10</xdr:col>
      <xdr:colOff>520702</xdr:colOff>
      <xdr:row>34</xdr:row>
      <xdr:rowOff>123819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223F94B-81CE-4868-B7E3-34DB03F4A1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9</xdr:row>
      <xdr:rowOff>152400</xdr:rowOff>
    </xdr:from>
    <xdr:to>
      <xdr:col>19</xdr:col>
      <xdr:colOff>487363</xdr:colOff>
      <xdr:row>34</xdr:row>
      <xdr:rowOff>126994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6040794-B901-4848-8F07-984B0EDCA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strument_summary" displayName="instrument_summary" ref="B1:L9" totalsRowShown="0" headerRowDxfId="25" dataDxfId="24">
  <autoFilter ref="B1:L9" xr:uid="{00000000-0009-0000-0100-000001000000}"/>
  <tableColumns count="11">
    <tableColumn id="1" xr3:uid="{00000000-0010-0000-0000-000001000000}" name="Instrument" dataDxfId="23"/>
    <tableColumn id="2" xr3:uid="{00000000-0010-0000-0000-000002000000}" name="Downtime (Hrs)" dataDxfId="22"/>
    <tableColumn id="3" xr3:uid="{00000000-0010-0000-0000-000003000000}" name="CumulativeHours" dataDxfId="21"/>
    <tableColumn id="4" xr3:uid="{00000000-0010-0000-0000-000004000000}" name="Availability (%)" dataDxfId="20"/>
    <tableColumn id="5" xr3:uid="{7016539A-34CC-412F-B3F7-3BCF5A76EB48}" name="Instrument Hours Available" dataDxfId="19">
      <calculatedColumnFormula>instrument_summary[[#This Row],[CumulativeHours]]-instrument_summary[[#This Row],[Downtime (Hrs)]]</calculatedColumnFormula>
    </tableColumn>
    <tableColumn id="6" xr3:uid="{7D176A78-F7AF-48A0-BD16-E40070ECDB97}" name="Peer Reviewed Publications" dataDxfId="18"/>
    <tableColumn id="7" xr3:uid="{8AC5EB83-88D1-426B-8604-8D5AE3D34E94}" name="High Impact Publications" dataDxfId="17"/>
    <tableColumn id="8" xr3:uid="{9B611FC6-9F53-4BA6-BD19-5AA7E834C7A5}" name="Publications (Peer only)" dataDxfId="2"/>
    <tableColumn id="9" xr3:uid="{69FFB5D1-C6CA-4B87-84B6-8036D48D672B}" name="Hours Available/Publication" dataDxfId="16">
      <calculatedColumnFormula>instrument_summary[[#This Row],[Instrument Hours Available]]/instrument_summary[[#This Row],[Publications (Peer only)]]</calculatedColumnFormula>
    </tableColumn>
    <tableColumn id="10" xr3:uid="{5CD4D1DB-6E9E-467B-A917-E7FB3025359F}" name="2-Year Lagged Publications" dataDxfId="15"/>
    <tableColumn id="11" xr3:uid="{01499D11-3421-9042-8231-B01DB3CD2E5E}" name="3-Year Lagged Publications2" dataDxfId="0"/>
  </tableColumns>
  <tableStyleInfo showFirstColumn="1" showLastColumn="1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C6D152B-E6CD-4361-AD14-1636B40F0F47}" name="instrument_summary3" displayName="instrument_summary3" ref="B1:L9" totalsRowShown="0" headerRowDxfId="14" dataDxfId="13">
  <autoFilter ref="B1:L9" xr:uid="{5C6D152B-E6CD-4361-AD14-1636B40F0F47}"/>
  <tableColumns count="11">
    <tableColumn id="1" xr3:uid="{0F927698-15B9-4C83-8223-4B28940702D6}" name="Instrument" dataDxfId="12"/>
    <tableColumn id="2" xr3:uid="{3711C046-6D19-43D4-B18F-C9C6998D7802}" name="Downtime (Hrs)" dataDxfId="11"/>
    <tableColumn id="3" xr3:uid="{AF93F308-5D2C-4AC8-9469-A33EE0B5B5F6}" name="CumulativeHours" dataDxfId="10"/>
    <tableColumn id="4" xr3:uid="{BDF297CD-1692-420A-980E-A6B84D6DA79A}" name="Availability (%)" dataDxfId="9"/>
    <tableColumn id="5" xr3:uid="{6BD83EA3-7181-4F1B-8624-4CEE54CDF636}" name="Instrument Hours Available" dataDxfId="8">
      <calculatedColumnFormula>instrument_summary3[[#This Row],[CumulativeHours]]-instrument_summary3[[#This Row],[Downtime (Hrs)]]</calculatedColumnFormula>
    </tableColumn>
    <tableColumn id="6" xr3:uid="{222B2A4B-41C7-4E24-BB18-3E31BF23291C}" name="Peer Reviewed Publications" dataDxfId="7"/>
    <tableColumn id="7" xr3:uid="{79D2B5EC-F72B-4B3B-B03A-97056D474FA9}" name="High Impact Publications" dataDxfId="6"/>
    <tableColumn id="8" xr3:uid="{F40C0B51-6897-41F5-8508-F93A081B90ED}" name="Publications (Peer only)" dataDxfId="1"/>
    <tableColumn id="9" xr3:uid="{129C1432-9518-47B4-9A82-9A6FC981D6FB}" name="Hours Available/Publication" dataDxfId="5">
      <calculatedColumnFormula>instrument_summary3[[#This Row],[Instrument Hours Available]]/instrument_summary3[[#This Row],[Publications (Peer only)]]</calculatedColumnFormula>
    </tableColumn>
    <tableColumn id="10" xr3:uid="{158DFEDC-8BF9-4CD2-83E5-95AA3EF0DB2C}" name="2-Year Lagged Publications" dataDxfId="4">
      <calculatedColumnFormula>I4</calculatedColumnFormula>
    </tableColumn>
    <tableColumn id="11" xr3:uid="{4DAB5972-D3C2-47B1-895A-110A473425EE}" name="3-Year Lagged Publications2" dataDxfId="3">
      <calculatedColumnFormula>I5</calculatedColumnFormula>
    </tableColumn>
  </tableColumns>
  <tableStyleInfo showFirstColumn="1" showLastColumn="1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opLeftCell="C1" workbookViewId="0">
      <pane ySplit="1" topLeftCell="A2" activePane="bottomLeft" state="frozen"/>
      <selection pane="bottomLeft" activeCell="K42" sqref="K42"/>
    </sheetView>
  </sheetViews>
  <sheetFormatPr baseColWidth="10" defaultColWidth="8.83203125" defaultRowHeight="15" x14ac:dyDescent="0.2"/>
  <cols>
    <col min="1" max="1" width="11" bestFit="1" customWidth="1"/>
    <col min="2" max="2" width="15.83203125" bestFit="1" customWidth="1"/>
    <col min="3" max="3" width="15.5" bestFit="1" customWidth="1"/>
    <col min="4" max="4" width="24.33203125" bestFit="1" customWidth="1"/>
    <col min="5" max="5" width="17.6640625" customWidth="1"/>
    <col min="6" max="6" width="25.6640625" bestFit="1" customWidth="1"/>
    <col min="7" max="7" width="21.83203125" bestFit="1" customWidth="1"/>
    <col min="8" max="8" width="19.83203125" bestFit="1" customWidth="1"/>
    <col min="9" max="9" width="17.83203125" customWidth="1"/>
    <col min="10" max="10" width="30.6640625" bestFit="1" customWidth="1"/>
    <col min="11" max="11" width="21.83203125" bestFit="1" customWidth="1"/>
    <col min="12" max="12" width="24.5" customWidth="1"/>
  </cols>
  <sheetData>
    <row r="1" spans="1:12" ht="80" x14ac:dyDescent="0.2">
      <c r="A1" s="4" t="s">
        <v>5</v>
      </c>
      <c r="B1" s="4" t="s">
        <v>0</v>
      </c>
      <c r="C1" s="5" t="s">
        <v>1</v>
      </c>
      <c r="D1" s="5" t="s">
        <v>2</v>
      </c>
      <c r="E1" s="5" t="s">
        <v>3</v>
      </c>
      <c r="F1" s="8" t="s">
        <v>7</v>
      </c>
      <c r="G1" s="5" t="s">
        <v>8</v>
      </c>
      <c r="H1" s="8" t="s">
        <v>9</v>
      </c>
      <c r="I1" s="8" t="s">
        <v>14</v>
      </c>
      <c r="J1" s="5" t="s">
        <v>10</v>
      </c>
      <c r="K1" s="5" t="s">
        <v>12</v>
      </c>
      <c r="L1" s="8" t="s">
        <v>13</v>
      </c>
    </row>
    <row r="2" spans="1:12" ht="16" x14ac:dyDescent="0.2">
      <c r="A2" s="2">
        <v>2018</v>
      </c>
      <c r="B2" s="6" t="s">
        <v>4</v>
      </c>
      <c r="C2" s="7">
        <v>6.5</v>
      </c>
      <c r="D2" s="7">
        <v>2854.9</v>
      </c>
      <c r="E2" s="7">
        <v>99.77</v>
      </c>
      <c r="F2" s="2">
        <f>instrument_summary[[#This Row],[CumulativeHours]]-instrument_summary[[#This Row],[Downtime (Hrs)]]</f>
        <v>2848.4</v>
      </c>
      <c r="G2" s="2">
        <v>11</v>
      </c>
      <c r="H2" s="2">
        <v>2</v>
      </c>
      <c r="I2" s="2">
        <v>11</v>
      </c>
      <c r="J2" s="2">
        <f>instrument_summary[[#This Row],[Instrument Hours Available]]/instrument_summary[[#This Row],[Publications (Peer only)]]</f>
        <v>258.94545454545454</v>
      </c>
      <c r="K2" s="2">
        <f>I4</f>
        <v>5</v>
      </c>
      <c r="L2" s="2">
        <f>I5</f>
        <v>12</v>
      </c>
    </row>
    <row r="3" spans="1:12" ht="16" x14ac:dyDescent="0.2">
      <c r="A3" s="2">
        <v>2019</v>
      </c>
      <c r="B3" s="6" t="s">
        <v>4</v>
      </c>
      <c r="C3" s="7">
        <v>1</v>
      </c>
      <c r="D3" s="7">
        <v>3916.9</v>
      </c>
      <c r="E3" s="7">
        <v>99.97</v>
      </c>
      <c r="F3" s="2">
        <f>instrument_summary[[#This Row],[CumulativeHours]]-instrument_summary[[#This Row],[Downtime (Hrs)]]</f>
        <v>3915.9</v>
      </c>
      <c r="G3" s="2">
        <v>10</v>
      </c>
      <c r="H3" s="2">
        <v>4</v>
      </c>
      <c r="I3" s="2">
        <v>10</v>
      </c>
      <c r="J3" s="2">
        <f>instrument_summary[[#This Row],[Instrument Hours Available]]/instrument_summary[[#This Row],[Publications (Peer only)]]</f>
        <v>391.59000000000003</v>
      </c>
      <c r="K3" s="2">
        <f t="shared" ref="K3:K7" si="0">I5</f>
        <v>12</v>
      </c>
      <c r="L3" s="2">
        <f t="shared" ref="L3:L6" si="1">I6</f>
        <v>16</v>
      </c>
    </row>
    <row r="4" spans="1:12" ht="16" x14ac:dyDescent="0.2">
      <c r="A4" s="2">
        <v>2020</v>
      </c>
      <c r="B4" s="6" t="s">
        <v>4</v>
      </c>
      <c r="C4" s="7">
        <v>4.5</v>
      </c>
      <c r="D4" s="7">
        <v>4905.8</v>
      </c>
      <c r="E4" s="7">
        <v>99.91</v>
      </c>
      <c r="F4" s="2">
        <f>instrument_summary[[#This Row],[CumulativeHours]]-instrument_summary[[#This Row],[Downtime (Hrs)]]</f>
        <v>4901.3</v>
      </c>
      <c r="G4" s="2">
        <v>5</v>
      </c>
      <c r="H4" s="2">
        <v>2</v>
      </c>
      <c r="I4" s="2">
        <v>5</v>
      </c>
      <c r="J4" s="2">
        <f>instrument_summary[[#This Row],[Instrument Hours Available]]/instrument_summary[[#This Row],[Publications (Peer only)]]</f>
        <v>980.26</v>
      </c>
      <c r="K4" s="2">
        <f t="shared" si="0"/>
        <v>16</v>
      </c>
      <c r="L4" s="2">
        <f t="shared" si="1"/>
        <v>17</v>
      </c>
    </row>
    <row r="5" spans="1:12" ht="16" x14ac:dyDescent="0.2">
      <c r="A5" s="2">
        <v>2021</v>
      </c>
      <c r="B5" s="6" t="s">
        <v>4</v>
      </c>
      <c r="C5" s="7">
        <v>445.5</v>
      </c>
      <c r="D5" s="7">
        <v>3799.4</v>
      </c>
      <c r="E5" s="7">
        <v>88.27</v>
      </c>
      <c r="F5" s="2">
        <f>instrument_summary[[#This Row],[CumulativeHours]]-instrument_summary[[#This Row],[Downtime (Hrs)]]</f>
        <v>3353.9</v>
      </c>
      <c r="G5" s="2">
        <v>12</v>
      </c>
      <c r="H5" s="2">
        <v>5</v>
      </c>
      <c r="I5" s="2">
        <v>12</v>
      </c>
      <c r="J5" s="2">
        <f>instrument_summary[[#This Row],[Instrument Hours Available]]/instrument_summary[[#This Row],[Publications (Peer only)]]</f>
        <v>279.49166666666667</v>
      </c>
      <c r="K5" s="2">
        <f t="shared" si="0"/>
        <v>17</v>
      </c>
      <c r="L5" s="2">
        <f t="shared" si="1"/>
        <v>6</v>
      </c>
    </row>
    <row r="6" spans="1:12" ht="16" x14ac:dyDescent="0.2">
      <c r="A6" s="2">
        <v>2022</v>
      </c>
      <c r="B6" s="6" t="s">
        <v>4</v>
      </c>
      <c r="C6" s="7">
        <v>59.3</v>
      </c>
      <c r="D6" s="7">
        <v>3547.7</v>
      </c>
      <c r="E6" s="7">
        <v>98.33</v>
      </c>
      <c r="F6" s="2">
        <f>instrument_summary[[#This Row],[CumulativeHours]]-instrument_summary[[#This Row],[Downtime (Hrs)]]</f>
        <v>3488.3999999999996</v>
      </c>
      <c r="G6" s="2">
        <v>16</v>
      </c>
      <c r="H6" s="2">
        <v>13</v>
      </c>
      <c r="I6" s="2">
        <v>16</v>
      </c>
      <c r="J6" s="2">
        <f>instrument_summary[[#This Row],[Instrument Hours Available]]/instrument_summary[[#This Row],[Publications (Peer only)]]</f>
        <v>218.02499999999998</v>
      </c>
      <c r="K6" s="2">
        <f t="shared" si="0"/>
        <v>6</v>
      </c>
      <c r="L6" s="2">
        <f t="shared" si="1"/>
        <v>14</v>
      </c>
    </row>
    <row r="7" spans="1:12" ht="16" x14ac:dyDescent="0.2">
      <c r="A7" s="2">
        <v>2023</v>
      </c>
      <c r="B7" s="6" t="s">
        <v>4</v>
      </c>
      <c r="C7" s="2">
        <v>3</v>
      </c>
      <c r="D7" s="3">
        <v>2114.8000000000002</v>
      </c>
      <c r="E7" s="2">
        <v>99.86</v>
      </c>
      <c r="F7" s="2">
        <f>instrument_summary[[#This Row],[CumulativeHours]]-instrument_summary[[#This Row],[Downtime (Hrs)]]</f>
        <v>2111.8000000000002</v>
      </c>
      <c r="G7" s="2">
        <v>17</v>
      </c>
      <c r="H7" s="2">
        <v>3</v>
      </c>
      <c r="I7" s="2">
        <v>17</v>
      </c>
      <c r="J7" s="2">
        <f>instrument_summary[[#This Row],[Instrument Hours Available]]/instrument_summary[[#This Row],[Publications (Peer only)]]</f>
        <v>124.22352941176472</v>
      </c>
      <c r="K7" s="2">
        <f t="shared" si="0"/>
        <v>14</v>
      </c>
      <c r="L7" s="2"/>
    </row>
    <row r="8" spans="1:12" ht="16" x14ac:dyDescent="0.2">
      <c r="A8" s="2">
        <v>2024</v>
      </c>
      <c r="B8" s="6" t="s">
        <v>4</v>
      </c>
      <c r="C8" s="2">
        <v>19</v>
      </c>
      <c r="D8" s="3">
        <v>2619.3000000000002</v>
      </c>
      <c r="E8" s="2">
        <v>99.27</v>
      </c>
      <c r="F8" s="2">
        <f>instrument_summary[[#This Row],[CumulativeHours]]-instrument_summary[[#This Row],[Downtime (Hrs)]]</f>
        <v>2600.3000000000002</v>
      </c>
      <c r="G8" s="2">
        <v>6</v>
      </c>
      <c r="H8" s="2">
        <v>3</v>
      </c>
      <c r="I8" s="2">
        <v>6</v>
      </c>
      <c r="J8" s="2">
        <f>instrument_summary[[#This Row],[Instrument Hours Available]]/instrument_summary[[#This Row],[Publications (Peer only)]]</f>
        <v>433.38333333333338</v>
      </c>
      <c r="K8" s="2"/>
      <c r="L8" s="2"/>
    </row>
    <row r="9" spans="1:12" ht="16" x14ac:dyDescent="0.2">
      <c r="A9" s="2">
        <v>2025</v>
      </c>
      <c r="B9" s="6" t="s">
        <v>4</v>
      </c>
      <c r="C9" s="2">
        <v>37</v>
      </c>
      <c r="D9" s="3">
        <v>4257.3999999999996</v>
      </c>
      <c r="E9" s="2">
        <v>99.13</v>
      </c>
      <c r="F9" s="2">
        <f>instrument_summary[[#This Row],[CumulativeHours]]-instrument_summary[[#This Row],[Downtime (Hrs)]]</f>
        <v>4220.3999999999996</v>
      </c>
      <c r="G9" s="2">
        <v>14</v>
      </c>
      <c r="H9" s="2">
        <v>3</v>
      </c>
      <c r="I9" s="2">
        <v>14</v>
      </c>
      <c r="J9" s="2">
        <f>instrument_summary[[#This Row],[Instrument Hours Available]]/instrument_summary[[#This Row],[Publications (Peer only)]]</f>
        <v>301.45714285714286</v>
      </c>
      <c r="K9" s="2"/>
      <c r="L9" s="2"/>
    </row>
    <row r="16" spans="1:12" x14ac:dyDescent="0.2">
      <c r="F16" s="1" t="s">
        <v>11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89FD5-7881-4BE7-A1D1-5F9A8D26686F}">
  <dimension ref="A1:L9"/>
  <sheetViews>
    <sheetView tabSelected="1" workbookViewId="0">
      <selection activeCell="D38" sqref="D38"/>
    </sheetView>
  </sheetViews>
  <sheetFormatPr baseColWidth="10" defaultColWidth="8.83203125" defaultRowHeight="15" x14ac:dyDescent="0.2"/>
  <cols>
    <col min="1" max="1" width="11" customWidth="1"/>
    <col min="2" max="2" width="15.83203125" bestFit="1" customWidth="1"/>
    <col min="3" max="3" width="15.5" bestFit="1" customWidth="1"/>
    <col min="4" max="4" width="24.33203125" bestFit="1" customWidth="1"/>
    <col min="5" max="5" width="18.5" customWidth="1"/>
    <col min="6" max="6" width="23.5" bestFit="1" customWidth="1"/>
    <col min="7" max="7" width="21.83203125" customWidth="1"/>
    <col min="8" max="8" width="20.5" customWidth="1"/>
    <col min="9" max="9" width="16.6640625" customWidth="1"/>
    <col min="10" max="10" width="32" customWidth="1"/>
    <col min="11" max="11" width="21" bestFit="1" customWidth="1"/>
    <col min="12" max="12" width="21.83203125" bestFit="1" customWidth="1"/>
  </cols>
  <sheetData>
    <row r="1" spans="1:12" ht="32" x14ac:dyDescent="0.2">
      <c r="A1" s="4" t="s">
        <v>5</v>
      </c>
      <c r="B1" s="4" t="s">
        <v>0</v>
      </c>
      <c r="C1" s="5" t="s">
        <v>1</v>
      </c>
      <c r="D1" s="5" t="s">
        <v>2</v>
      </c>
      <c r="E1" s="5" t="s">
        <v>3</v>
      </c>
      <c r="F1" s="5" t="s">
        <v>7</v>
      </c>
      <c r="G1" s="5" t="s">
        <v>8</v>
      </c>
      <c r="H1" s="5" t="s">
        <v>9</v>
      </c>
      <c r="I1" s="8" t="s">
        <v>14</v>
      </c>
      <c r="J1" s="5" t="s">
        <v>10</v>
      </c>
      <c r="K1" s="8" t="s">
        <v>12</v>
      </c>
      <c r="L1" s="8" t="s">
        <v>13</v>
      </c>
    </row>
    <row r="2" spans="1:12" ht="16" x14ac:dyDescent="0.2">
      <c r="A2" s="2">
        <v>2018</v>
      </c>
      <c r="B2" s="6" t="s">
        <v>6</v>
      </c>
      <c r="C2" s="7">
        <v>26</v>
      </c>
      <c r="D2" s="7">
        <v>2854.9</v>
      </c>
      <c r="E2" s="7">
        <v>99.09</v>
      </c>
      <c r="F2" s="2">
        <f>instrument_summary3[[#This Row],[CumulativeHours]]-instrument_summary3[[#This Row],[Downtime (Hrs)]]</f>
        <v>2828.9</v>
      </c>
      <c r="G2" s="2">
        <v>12</v>
      </c>
      <c r="H2" s="2">
        <v>2</v>
      </c>
      <c r="I2" s="2">
        <v>12</v>
      </c>
      <c r="J2" s="2">
        <f>instrument_summary3[[#This Row],[Instrument Hours Available]]/instrument_summary3[[#This Row],[Publications (Peer only)]]</f>
        <v>235.74166666666667</v>
      </c>
      <c r="K2" s="2">
        <f>I4</f>
        <v>10</v>
      </c>
      <c r="L2" s="2">
        <f>I5</f>
        <v>5</v>
      </c>
    </row>
    <row r="3" spans="1:12" ht="16" x14ac:dyDescent="0.2">
      <c r="A3" s="2">
        <v>2019</v>
      </c>
      <c r="B3" s="6" t="s">
        <v>6</v>
      </c>
      <c r="C3" s="7">
        <v>30.8</v>
      </c>
      <c r="D3" s="7">
        <v>3916.9</v>
      </c>
      <c r="E3" s="7">
        <v>99.21</v>
      </c>
      <c r="F3" s="2">
        <f>instrument_summary3[[#This Row],[CumulativeHours]]-instrument_summary3[[#This Row],[Downtime (Hrs)]]</f>
        <v>3886.1</v>
      </c>
      <c r="G3" s="2">
        <v>3</v>
      </c>
      <c r="H3" s="2">
        <v>0</v>
      </c>
      <c r="I3" s="2">
        <v>3</v>
      </c>
      <c r="J3" s="2">
        <f>instrument_summary3[[#This Row],[Instrument Hours Available]]/instrument_summary3[[#This Row],[Publications (Peer only)]]</f>
        <v>1295.3666666666666</v>
      </c>
      <c r="K3" s="2">
        <f t="shared" ref="K3:K7" si="0">I5</f>
        <v>5</v>
      </c>
      <c r="L3" s="2">
        <f t="shared" ref="L3:L6" si="1">I6</f>
        <v>6</v>
      </c>
    </row>
    <row r="4" spans="1:12" ht="16" x14ac:dyDescent="0.2">
      <c r="A4" s="2">
        <v>2020</v>
      </c>
      <c r="B4" s="6" t="s">
        <v>6</v>
      </c>
      <c r="C4" s="7">
        <v>51.1</v>
      </c>
      <c r="D4" s="7">
        <v>4905.8</v>
      </c>
      <c r="E4" s="7">
        <v>98.96</v>
      </c>
      <c r="F4" s="2">
        <f>instrument_summary3[[#This Row],[CumulativeHours]]-instrument_summary3[[#This Row],[Downtime (Hrs)]]</f>
        <v>4854.7</v>
      </c>
      <c r="G4" s="2">
        <v>10</v>
      </c>
      <c r="H4" s="2">
        <v>3</v>
      </c>
      <c r="I4" s="2">
        <v>10</v>
      </c>
      <c r="J4" s="2">
        <f>instrument_summary3[[#This Row],[Instrument Hours Available]]/instrument_summary3[[#This Row],[Publications (Peer only)]]</f>
        <v>485.46999999999997</v>
      </c>
      <c r="K4" s="2">
        <f t="shared" si="0"/>
        <v>6</v>
      </c>
      <c r="L4" s="2">
        <f t="shared" si="1"/>
        <v>10</v>
      </c>
    </row>
    <row r="5" spans="1:12" ht="16" x14ac:dyDescent="0.2">
      <c r="A5" s="2">
        <v>2021</v>
      </c>
      <c r="B5" s="6" t="s">
        <v>6</v>
      </c>
      <c r="C5" s="7">
        <v>63</v>
      </c>
      <c r="D5" s="7">
        <v>3799.4</v>
      </c>
      <c r="E5" s="7">
        <v>98.34</v>
      </c>
      <c r="F5" s="2">
        <f>instrument_summary3[[#This Row],[CumulativeHours]]-instrument_summary3[[#This Row],[Downtime (Hrs)]]</f>
        <v>3736.4</v>
      </c>
      <c r="G5" s="2">
        <v>5</v>
      </c>
      <c r="H5" s="2">
        <v>1</v>
      </c>
      <c r="I5" s="2">
        <v>5</v>
      </c>
      <c r="J5" s="2">
        <f>instrument_summary3[[#This Row],[Instrument Hours Available]]/instrument_summary3[[#This Row],[Publications (Peer only)]]</f>
        <v>747.28</v>
      </c>
      <c r="K5" s="2">
        <f t="shared" si="0"/>
        <v>10</v>
      </c>
      <c r="L5" s="2">
        <f t="shared" si="1"/>
        <v>13</v>
      </c>
    </row>
    <row r="6" spans="1:12" ht="16" x14ac:dyDescent="0.2">
      <c r="A6" s="2">
        <v>2022</v>
      </c>
      <c r="B6" s="6" t="s">
        <v>6</v>
      </c>
      <c r="C6" s="7">
        <v>83.3</v>
      </c>
      <c r="D6" s="7">
        <v>3547.7</v>
      </c>
      <c r="E6" s="7">
        <v>97.65</v>
      </c>
      <c r="F6" s="2">
        <f>instrument_summary3[[#This Row],[CumulativeHours]]-instrument_summary3[[#This Row],[Downtime (Hrs)]]</f>
        <v>3464.3999999999996</v>
      </c>
      <c r="G6" s="2">
        <v>6</v>
      </c>
      <c r="H6" s="2">
        <v>2</v>
      </c>
      <c r="I6" s="2">
        <v>6</v>
      </c>
      <c r="J6" s="2">
        <f>instrument_summary3[[#This Row],[Instrument Hours Available]]/instrument_summary3[[#This Row],[Publications (Peer only)]]</f>
        <v>577.4</v>
      </c>
      <c r="K6" s="2">
        <f t="shared" si="0"/>
        <v>13</v>
      </c>
      <c r="L6" s="2">
        <f t="shared" si="1"/>
        <v>8</v>
      </c>
    </row>
    <row r="7" spans="1:12" ht="16" x14ac:dyDescent="0.2">
      <c r="A7" s="2">
        <v>2023</v>
      </c>
      <c r="B7" s="6" t="s">
        <v>6</v>
      </c>
      <c r="C7" s="2">
        <v>141.19999999999999</v>
      </c>
      <c r="D7" s="3">
        <v>2114.8000000000002</v>
      </c>
      <c r="E7" s="2">
        <v>93.32</v>
      </c>
      <c r="F7" s="2">
        <f>instrument_summary3[[#This Row],[CumulativeHours]]-instrument_summary3[[#This Row],[Downtime (Hrs)]]</f>
        <v>1973.6000000000001</v>
      </c>
      <c r="G7" s="2">
        <v>10</v>
      </c>
      <c r="H7" s="2">
        <v>4</v>
      </c>
      <c r="I7" s="2">
        <v>10</v>
      </c>
      <c r="J7" s="2">
        <f>instrument_summary3[[#This Row],[Instrument Hours Available]]/instrument_summary3[[#This Row],[Publications (Peer only)]]</f>
        <v>197.36</v>
      </c>
      <c r="K7" s="2">
        <f t="shared" si="0"/>
        <v>8</v>
      </c>
      <c r="L7" s="2"/>
    </row>
    <row r="8" spans="1:12" ht="16" x14ac:dyDescent="0.2">
      <c r="A8" s="2">
        <v>2024</v>
      </c>
      <c r="B8" s="6" t="s">
        <v>6</v>
      </c>
      <c r="C8" s="2">
        <v>175.7</v>
      </c>
      <c r="D8" s="3">
        <v>2619.3000000000002</v>
      </c>
      <c r="E8" s="2">
        <v>93.29</v>
      </c>
      <c r="F8" s="2">
        <f>instrument_summary3[[#This Row],[CumulativeHours]]-instrument_summary3[[#This Row],[Downtime (Hrs)]]</f>
        <v>2443.6000000000004</v>
      </c>
      <c r="G8" s="2">
        <v>13</v>
      </c>
      <c r="H8" s="2">
        <v>6</v>
      </c>
      <c r="I8" s="2">
        <v>13</v>
      </c>
      <c r="J8" s="2">
        <f>instrument_summary3[[#This Row],[Instrument Hours Available]]/instrument_summary3[[#This Row],[Publications (Peer only)]]</f>
        <v>187.96923076923079</v>
      </c>
      <c r="K8" s="2"/>
      <c r="L8" s="2"/>
    </row>
    <row r="9" spans="1:12" ht="16" x14ac:dyDescent="0.2">
      <c r="A9" s="2">
        <v>2025</v>
      </c>
      <c r="B9" s="6" t="s">
        <v>6</v>
      </c>
      <c r="C9" s="2">
        <v>134.69999999999999</v>
      </c>
      <c r="D9" s="3">
        <v>4257.3999999999996</v>
      </c>
      <c r="E9" s="2">
        <v>96.84</v>
      </c>
      <c r="F9" s="2">
        <f>instrument_summary3[[#This Row],[CumulativeHours]]-instrument_summary3[[#This Row],[Downtime (Hrs)]]</f>
        <v>4122.7</v>
      </c>
      <c r="G9" s="2">
        <v>8</v>
      </c>
      <c r="H9" s="2">
        <v>4</v>
      </c>
      <c r="I9" s="2">
        <v>8</v>
      </c>
      <c r="J9" s="2">
        <f>instrument_summary3[[#This Row],[Instrument Hours Available]]/instrument_summary3[[#This Row],[Publications (Peer only)]]</f>
        <v>515.33749999999998</v>
      </c>
      <c r="K9" s="2"/>
      <c r="L9" s="2"/>
    </row>
  </sheetData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9E040-514B-D244-8758-E872904F3D17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BL4A</vt:lpstr>
      <vt:lpstr>BL4B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Parizzi, Andre</dc:creator>
  <cp:lastModifiedBy>Browning, Jim</cp:lastModifiedBy>
  <dcterms:created xsi:type="dcterms:W3CDTF">2026-02-13T19:32:48Z</dcterms:created>
  <dcterms:modified xsi:type="dcterms:W3CDTF">2026-02-15T18:06:58Z</dcterms:modified>
</cp:coreProperties>
</file>